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Nanookatron\Google Drive\SFSU\I&amp;E\Boot Camp\240308 Restaurants\"/>
    </mc:Choice>
  </mc:AlternateContent>
  <xr:revisionPtr revIDLastSave="0" documentId="8_{C35BF91D-09F8-42CD-844E-5A90569EF8A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 &amp; 2 IS Basic Form (2)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2" i="1" l="1"/>
  <c r="E61" i="1"/>
  <c r="E60" i="1"/>
  <c r="E12" i="1"/>
  <c r="E11" i="1"/>
  <c r="E10" i="1"/>
  <c r="D7" i="1" l="1"/>
  <c r="E6" i="1" s="1"/>
  <c r="D13" i="1"/>
  <c r="E13" i="1" s="1"/>
  <c r="E17" i="1"/>
  <c r="D18" i="1"/>
  <c r="D19" i="1" s="1"/>
  <c r="E18" i="1"/>
  <c r="D25" i="1"/>
  <c r="E25" i="1" s="1"/>
  <c r="E26" i="1"/>
  <c r="D27" i="1"/>
  <c r="E27" i="1"/>
  <c r="D28" i="1"/>
  <c r="E28" i="1"/>
  <c r="D29" i="1"/>
  <c r="E29" i="1" s="1"/>
  <c r="D35" i="1"/>
  <c r="D38" i="1" s="1"/>
  <c r="E38" i="1" s="1"/>
  <c r="E35" i="1"/>
  <c r="D36" i="1"/>
  <c r="E36" i="1"/>
  <c r="E37" i="1"/>
  <c r="E44" i="1"/>
  <c r="E55" i="1"/>
  <c r="E56" i="1"/>
  <c r="D57" i="1"/>
  <c r="E57" i="1" s="1"/>
  <c r="D63" i="1"/>
  <c r="E63" i="1" s="1"/>
  <c r="D68" i="1"/>
  <c r="E68" i="1" s="1"/>
  <c r="E70" i="1"/>
  <c r="D71" i="1"/>
  <c r="E71" i="1"/>
  <c r="E72" i="1"/>
  <c r="D73" i="1"/>
  <c r="E73" i="1" s="1"/>
  <c r="D74" i="1"/>
  <c r="E74" i="1"/>
  <c r="D75" i="1"/>
  <c r="E75" i="1" s="1"/>
  <c r="E76" i="1"/>
  <c r="E77" i="1"/>
  <c r="E79" i="1"/>
  <c r="E84" i="1"/>
  <c r="E85" i="1"/>
  <c r="E7" i="1" l="1"/>
  <c r="D78" i="1"/>
  <c r="E78" i="1" s="1"/>
  <c r="E42" i="1"/>
  <c r="D30" i="1"/>
  <c r="E30" i="1" s="1"/>
  <c r="E5" i="1"/>
  <c r="E4" i="1"/>
  <c r="E19" i="1"/>
  <c r="D21" i="1"/>
  <c r="E21" i="1" s="1"/>
  <c r="D65" i="1"/>
  <c r="D69" i="1"/>
  <c r="E69" i="1" s="1"/>
  <c r="E80" i="1" s="1"/>
  <c r="E54" i="1"/>
  <c r="E43" i="1"/>
  <c r="E24" i="1"/>
  <c r="E16" i="1"/>
  <c r="D32" i="1" l="1"/>
  <c r="D80" i="1"/>
  <c r="D82" i="1" s="1"/>
  <c r="D86" i="1" l="1"/>
  <c r="E86" i="1" s="1"/>
  <c r="E82" i="1"/>
  <c r="E32" i="1"/>
  <c r="D40" i="1"/>
  <c r="E40" i="1" l="1"/>
  <c r="D45" i="1"/>
  <c r="E45" i="1" s="1"/>
</calcChain>
</file>

<file path=xl/sharedStrings.xml><?xml version="1.0" encoding="utf-8"?>
<sst xmlns="http://schemas.openxmlformats.org/spreadsheetml/2006/main" count="73" uniqueCount="43">
  <si>
    <t>Income before Income Taxes</t>
  </si>
  <si>
    <t>Other (Income)/Expense</t>
  </si>
  <si>
    <t>Interest Expense</t>
  </si>
  <si>
    <t>Operating Profit</t>
  </si>
  <si>
    <t xml:space="preserve">  Total Operating Expenses</t>
  </si>
  <si>
    <t>Corporate Overhead</t>
  </si>
  <si>
    <t>General &amp; Administrative Expenses</t>
  </si>
  <si>
    <t>Other Expenses (Income)</t>
  </si>
  <si>
    <t>Depreciation &amp; Amortization</t>
  </si>
  <si>
    <t>Repairs &amp; Maintenance</t>
  </si>
  <si>
    <t>Occupancy Costs</t>
  </si>
  <si>
    <t>Utilities</t>
  </si>
  <si>
    <t>Marketing</t>
  </si>
  <si>
    <t>Music &amp; Entertainment</t>
  </si>
  <si>
    <t>Direct Operating Expenses</t>
  </si>
  <si>
    <t>Employee Benefits</t>
  </si>
  <si>
    <t>Salaries and Wages</t>
  </si>
  <si>
    <t>Operating Expenses</t>
  </si>
  <si>
    <t>Gross Profit</t>
  </si>
  <si>
    <t>Total Cost of Sales</t>
  </si>
  <si>
    <t>Merchandise &amp; Other</t>
  </si>
  <si>
    <t>Beverage</t>
  </si>
  <si>
    <t>Food</t>
  </si>
  <si>
    <t>Cost of Sales</t>
  </si>
  <si>
    <t>Total Sales</t>
  </si>
  <si>
    <t>%</t>
  </si>
  <si>
    <t>$</t>
  </si>
  <si>
    <t>Sales</t>
  </si>
  <si>
    <t>[Insert Date]</t>
  </si>
  <si>
    <t>Statement of Income for the Period Ended</t>
  </si>
  <si>
    <t>Below this line - OLD USARI</t>
  </si>
  <si>
    <t>Operating Income</t>
  </si>
  <si>
    <t>Total Non-Controllable Expenses</t>
  </si>
  <si>
    <t>Equipment Leases</t>
  </si>
  <si>
    <t>Non-Controllable Expenses</t>
  </si>
  <si>
    <t>Controllable Income</t>
  </si>
  <si>
    <t>Total Other Controllable Expenses</t>
  </si>
  <si>
    <t>Other Controllable Expenses</t>
  </si>
  <si>
    <t>Prime Cost</t>
  </si>
  <si>
    <t>Total Labor</t>
  </si>
  <si>
    <t>Staff</t>
  </si>
  <si>
    <t>Management</t>
  </si>
  <si>
    <t>Labor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</si>
</sst>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FFFF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164" fontId="2" fillId="0" borderId="0" xfId="3" applyNumberFormat="1" applyFont="1"/>
    <xf numFmtId="165" fontId="2" fillId="0" borderId="0" xfId="1" applyNumberFormat="1" applyFont="1"/>
    <xf numFmtId="0" fontId="3" fillId="0" borderId="0" xfId="0" applyFont="1"/>
    <xf numFmtId="164" fontId="3" fillId="0" borderId="1" xfId="3" applyNumberFormat="1" applyFont="1" applyBorder="1"/>
    <xf numFmtId="166" fontId="3" fillId="0" borderId="1" xfId="2" applyNumberFormat="1" applyFont="1" applyBorder="1"/>
    <xf numFmtId="164" fontId="2" fillId="0" borderId="2" xfId="3" applyNumberFormat="1" applyFont="1" applyBorder="1"/>
    <xf numFmtId="165" fontId="2" fillId="0" borderId="2" xfId="0" applyNumberFormat="1" applyFont="1" applyBorder="1"/>
    <xf numFmtId="164" fontId="3" fillId="0" borderId="0" xfId="3" applyNumberFormat="1" applyFont="1"/>
    <xf numFmtId="165" fontId="3" fillId="0" borderId="0" xfId="1" applyNumberFormat="1" applyFont="1"/>
    <xf numFmtId="164" fontId="2" fillId="0" borderId="0" xfId="3" applyNumberFormat="1" applyFont="1" applyBorder="1"/>
    <xf numFmtId="165" fontId="2" fillId="0" borderId="0" xfId="1" applyNumberFormat="1" applyFont="1" applyBorder="1"/>
    <xf numFmtId="165" fontId="2" fillId="0" borderId="2" xfId="1" applyNumberFormat="1" applyFont="1" applyBorder="1"/>
    <xf numFmtId="166" fontId="2" fillId="0" borderId="0" xfId="2" applyNumberFormat="1" applyFont="1"/>
    <xf numFmtId="164" fontId="3" fillId="0" borderId="3" xfId="3" applyNumberFormat="1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4" fillId="2" borderId="0" xfId="0" applyFont="1" applyFill="1"/>
    <xf numFmtId="164" fontId="4" fillId="2" borderId="0" xfId="3" applyNumberFormat="1" applyFont="1" applyFill="1" applyBorder="1"/>
    <xf numFmtId="166" fontId="4" fillId="2" borderId="0" xfId="2" applyNumberFormat="1" applyFont="1" applyFill="1" applyBorder="1"/>
    <xf numFmtId="164" fontId="3" fillId="0" borderId="0" xfId="3" applyNumberFormat="1" applyFont="1" applyBorder="1"/>
    <xf numFmtId="166" fontId="3" fillId="0" borderId="0" xfId="2" applyNumberFormat="1" applyFont="1" applyBorder="1"/>
    <xf numFmtId="165" fontId="3" fillId="0" borderId="4" xfId="1" applyNumberFormat="1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7"/>
  <sheetViews>
    <sheetView showGridLines="0" tabSelected="1" zoomScale="85" zoomScaleNormal="85" workbookViewId="0">
      <selection activeCell="R34" sqref="R34"/>
    </sheetView>
  </sheetViews>
  <sheetFormatPr defaultRowHeight="12.75" x14ac:dyDescent="0.2"/>
  <cols>
    <col min="1" max="1" width="4.42578125" style="4" customWidth="1"/>
    <col min="2" max="2" width="3" style="1" customWidth="1"/>
    <col min="3" max="3" width="37" style="1" customWidth="1"/>
    <col min="4" max="4" width="10.5703125" style="3" customWidth="1"/>
    <col min="5" max="5" width="9.140625" style="2"/>
    <col min="6" max="6" width="4.28515625" style="1" customWidth="1"/>
    <col min="7" max="16384" width="9.140625" style="1"/>
  </cols>
  <sheetData>
    <row r="1" spans="1:5" x14ac:dyDescent="0.2">
      <c r="A1" s="4" t="s">
        <v>29</v>
      </c>
    </row>
    <row r="2" spans="1:5" x14ac:dyDescent="0.2">
      <c r="D2" s="22" t="s">
        <v>28</v>
      </c>
      <c r="E2" s="22"/>
    </row>
    <row r="3" spans="1:5" x14ac:dyDescent="0.2">
      <c r="A3" s="4" t="s">
        <v>27</v>
      </c>
      <c r="D3" s="16" t="s">
        <v>26</v>
      </c>
      <c r="E3" s="15" t="s">
        <v>25</v>
      </c>
    </row>
    <row r="4" spans="1:5" x14ac:dyDescent="0.2">
      <c r="B4" s="1" t="s">
        <v>22</v>
      </c>
      <c r="D4" s="14">
        <v>750000</v>
      </c>
      <c r="E4" s="2">
        <f>D4/$D$7</f>
        <v>0.75</v>
      </c>
    </row>
    <row r="5" spans="1:5" x14ac:dyDescent="0.2">
      <c r="B5" s="1" t="s">
        <v>21</v>
      </c>
      <c r="D5" s="3">
        <v>225000</v>
      </c>
      <c r="E5" s="2">
        <f>D5/$D$7</f>
        <v>0.22500000000000001</v>
      </c>
    </row>
    <row r="6" spans="1:5" x14ac:dyDescent="0.2">
      <c r="B6" s="1" t="s">
        <v>20</v>
      </c>
      <c r="D6" s="3">
        <v>25000</v>
      </c>
      <c r="E6" s="2">
        <f>D6/$D$7</f>
        <v>2.5000000000000001E-2</v>
      </c>
    </row>
    <row r="7" spans="1:5" x14ac:dyDescent="0.2">
      <c r="C7" s="1" t="s">
        <v>24</v>
      </c>
      <c r="D7" s="13">
        <f>SUM(D4:D6)</f>
        <v>1000000</v>
      </c>
      <c r="E7" s="7">
        <f>D7/$D$7</f>
        <v>1</v>
      </c>
    </row>
    <row r="8" spans="1:5" ht="7.5" customHeight="1" x14ac:dyDescent="0.2"/>
    <row r="9" spans="1:5" x14ac:dyDescent="0.2">
      <c r="A9" s="4" t="s">
        <v>23</v>
      </c>
    </row>
    <row r="10" spans="1:5" x14ac:dyDescent="0.2">
      <c r="B10" s="1" t="s">
        <v>22</v>
      </c>
      <c r="D10" s="3">
        <v>217499.99999999997</v>
      </c>
      <c r="E10" s="2">
        <f>D10/D4</f>
        <v>0.28999999999999998</v>
      </c>
    </row>
    <row r="11" spans="1:5" x14ac:dyDescent="0.2">
      <c r="B11" s="1" t="s">
        <v>21</v>
      </c>
      <c r="D11" s="3">
        <v>49500</v>
      </c>
      <c r="E11" s="2">
        <f>D11/D5</f>
        <v>0.22</v>
      </c>
    </row>
    <row r="12" spans="1:5" x14ac:dyDescent="0.2">
      <c r="B12" s="1" t="s">
        <v>20</v>
      </c>
      <c r="D12" s="3">
        <v>3750</v>
      </c>
      <c r="E12" s="2">
        <f>D12/D6</f>
        <v>0.15</v>
      </c>
    </row>
    <row r="13" spans="1:5" x14ac:dyDescent="0.2">
      <c r="C13" s="1" t="s">
        <v>19</v>
      </c>
      <c r="D13" s="13">
        <f>SUM(D10:D12)</f>
        <v>270750</v>
      </c>
      <c r="E13" s="7">
        <f>D13/D7</f>
        <v>0.27074999999999999</v>
      </c>
    </row>
    <row r="14" spans="1:5" ht="7.5" customHeight="1" x14ac:dyDescent="0.2"/>
    <row r="15" spans="1:5" x14ac:dyDescent="0.2">
      <c r="A15" s="4" t="s">
        <v>42</v>
      </c>
    </row>
    <row r="16" spans="1:5" x14ac:dyDescent="0.2">
      <c r="B16" s="1" t="s">
        <v>41</v>
      </c>
      <c r="D16" s="3">
        <v>90000</v>
      </c>
      <c r="E16" s="2">
        <f>D16/$D$7</f>
        <v>0.09</v>
      </c>
    </row>
    <row r="17" spans="1:5" x14ac:dyDescent="0.2">
      <c r="B17" s="1" t="s">
        <v>40</v>
      </c>
      <c r="D17" s="3">
        <v>165000</v>
      </c>
      <c r="E17" s="2">
        <f>D17/$D$7</f>
        <v>0.16500000000000001</v>
      </c>
    </row>
    <row r="18" spans="1:5" x14ac:dyDescent="0.2">
      <c r="B18" s="1" t="s">
        <v>15</v>
      </c>
      <c r="D18" s="3">
        <f>0.23*SUM(D16:D17)</f>
        <v>58650</v>
      </c>
      <c r="E18" s="2">
        <f>D18/$D$7</f>
        <v>5.8650000000000001E-2</v>
      </c>
    </row>
    <row r="19" spans="1:5" x14ac:dyDescent="0.2">
      <c r="C19" s="1" t="s">
        <v>39</v>
      </c>
      <c r="D19" s="13">
        <f>SUM(D16:D18)</f>
        <v>313650</v>
      </c>
      <c r="E19" s="7">
        <f>D19/$D$7</f>
        <v>0.31364999999999998</v>
      </c>
    </row>
    <row r="20" spans="1:5" ht="7.5" customHeight="1" x14ac:dyDescent="0.2"/>
    <row r="21" spans="1:5" x14ac:dyDescent="0.2">
      <c r="A21" s="4" t="s">
        <v>38</v>
      </c>
      <c r="D21" s="3">
        <f>D19+D13</f>
        <v>584400</v>
      </c>
      <c r="E21" s="2">
        <f>D21/$D$7</f>
        <v>0.58440000000000003</v>
      </c>
    </row>
    <row r="22" spans="1:5" ht="7.5" customHeight="1" x14ac:dyDescent="0.2"/>
    <row r="23" spans="1:5" x14ac:dyDescent="0.2">
      <c r="A23" s="4" t="s">
        <v>37</v>
      </c>
    </row>
    <row r="24" spans="1:5" x14ac:dyDescent="0.2">
      <c r="B24" s="1" t="s">
        <v>14</v>
      </c>
      <c r="D24" s="3">
        <v>60000</v>
      </c>
      <c r="E24" s="2">
        <f t="shared" ref="E24:E30" si="0">D24/$D$7</f>
        <v>0.06</v>
      </c>
    </row>
    <row r="25" spans="1:5" x14ac:dyDescent="0.2">
      <c r="B25" s="1" t="s">
        <v>13</v>
      </c>
      <c r="D25" s="3">
        <f>50*12</f>
        <v>600</v>
      </c>
      <c r="E25" s="2">
        <f t="shared" si="0"/>
        <v>5.9999999999999995E-4</v>
      </c>
    </row>
    <row r="26" spans="1:5" x14ac:dyDescent="0.2">
      <c r="B26" s="1" t="s">
        <v>12</v>
      </c>
      <c r="D26" s="3">
        <v>25000</v>
      </c>
      <c r="E26" s="2">
        <f t="shared" si="0"/>
        <v>2.5000000000000001E-2</v>
      </c>
    </row>
    <row r="27" spans="1:5" x14ac:dyDescent="0.2">
      <c r="B27" s="1" t="s">
        <v>11</v>
      </c>
      <c r="D27" s="3">
        <f>4000*12</f>
        <v>48000</v>
      </c>
      <c r="E27" s="2">
        <f t="shared" si="0"/>
        <v>4.8000000000000001E-2</v>
      </c>
    </row>
    <row r="28" spans="1:5" x14ac:dyDescent="0.2">
      <c r="B28" s="1" t="s">
        <v>6</v>
      </c>
      <c r="D28" s="3">
        <f>0.03*D7+20000</f>
        <v>50000</v>
      </c>
      <c r="E28" s="2">
        <f t="shared" si="0"/>
        <v>0.05</v>
      </c>
    </row>
    <row r="29" spans="1:5" x14ac:dyDescent="0.2">
      <c r="B29" s="1" t="s">
        <v>9</v>
      </c>
      <c r="D29" s="3">
        <f>2500*12</f>
        <v>30000</v>
      </c>
      <c r="E29" s="2">
        <f t="shared" si="0"/>
        <v>0.03</v>
      </c>
    </row>
    <row r="30" spans="1:5" x14ac:dyDescent="0.2">
      <c r="C30" s="1" t="s">
        <v>36</v>
      </c>
      <c r="D30" s="13">
        <f>SUM(D24:D29)</f>
        <v>213600</v>
      </c>
      <c r="E30" s="7">
        <f t="shared" si="0"/>
        <v>0.21360000000000001</v>
      </c>
    </row>
    <row r="31" spans="1:5" ht="7.5" customHeight="1" x14ac:dyDescent="0.2"/>
    <row r="32" spans="1:5" x14ac:dyDescent="0.2">
      <c r="A32" s="4" t="s">
        <v>35</v>
      </c>
      <c r="D32" s="3">
        <f>D7-D21-D30</f>
        <v>202000</v>
      </c>
      <c r="E32" s="2">
        <f>D32/$D$7</f>
        <v>0.20200000000000001</v>
      </c>
    </row>
    <row r="33" spans="1:5" ht="7.5" customHeight="1" x14ac:dyDescent="0.2"/>
    <row r="34" spans="1:5" x14ac:dyDescent="0.2">
      <c r="A34" s="4" t="s">
        <v>34</v>
      </c>
    </row>
    <row r="35" spans="1:5" x14ac:dyDescent="0.2">
      <c r="B35" s="1" t="s">
        <v>10</v>
      </c>
      <c r="D35" s="3">
        <f>6000*12</f>
        <v>72000</v>
      </c>
      <c r="E35" s="2">
        <f>D35/$D$7</f>
        <v>7.1999999999999995E-2</v>
      </c>
    </row>
    <row r="36" spans="1:5" x14ac:dyDescent="0.2">
      <c r="B36" s="1" t="s">
        <v>33</v>
      </c>
      <c r="D36" s="3">
        <f>500*12</f>
        <v>6000</v>
      </c>
      <c r="E36" s="2">
        <f>D36/$D$7</f>
        <v>6.0000000000000001E-3</v>
      </c>
    </row>
    <row r="37" spans="1:5" x14ac:dyDescent="0.2">
      <c r="B37" s="1" t="s">
        <v>8</v>
      </c>
      <c r="D37" s="3">
        <v>15000</v>
      </c>
      <c r="E37" s="2">
        <f>D37/$D$7</f>
        <v>1.4999999999999999E-2</v>
      </c>
    </row>
    <row r="38" spans="1:5" x14ac:dyDescent="0.2">
      <c r="C38" s="1" t="s">
        <v>32</v>
      </c>
      <c r="D38" s="13">
        <f>SUM(D35:D37)</f>
        <v>93000</v>
      </c>
      <c r="E38" s="7">
        <f>D38/$D$7</f>
        <v>9.2999999999999999E-2</v>
      </c>
    </row>
    <row r="39" spans="1:5" ht="7.5" customHeight="1" x14ac:dyDescent="0.2"/>
    <row r="40" spans="1:5" x14ac:dyDescent="0.2">
      <c r="A40" s="4" t="s">
        <v>31</v>
      </c>
      <c r="D40" s="3">
        <f>D32-D38</f>
        <v>109000</v>
      </c>
      <c r="E40" s="2">
        <f>D40/$D$7</f>
        <v>0.109</v>
      </c>
    </row>
    <row r="41" spans="1:5" ht="7.5" customHeight="1" x14ac:dyDescent="0.2"/>
    <row r="42" spans="1:5" x14ac:dyDescent="0.2">
      <c r="B42" s="1" t="s">
        <v>5</v>
      </c>
      <c r="D42" s="3">
        <v>2500</v>
      </c>
      <c r="E42" s="2">
        <f>D42/$D$7</f>
        <v>2.5000000000000001E-3</v>
      </c>
    </row>
    <row r="43" spans="1:5" x14ac:dyDescent="0.2">
      <c r="B43" s="1" t="s">
        <v>2</v>
      </c>
      <c r="D43" s="3">
        <v>1000</v>
      </c>
      <c r="E43" s="2">
        <f>D43/$D$7</f>
        <v>1E-3</v>
      </c>
    </row>
    <row r="44" spans="1:5" x14ac:dyDescent="0.2">
      <c r="B44" s="1" t="s">
        <v>1</v>
      </c>
      <c r="D44" s="3">
        <v>1250</v>
      </c>
      <c r="E44" s="2">
        <f>D44/$D$7</f>
        <v>1.25E-3</v>
      </c>
    </row>
    <row r="45" spans="1:5" ht="13.5" thickBot="1" x14ac:dyDescent="0.25">
      <c r="A45" s="4" t="s">
        <v>0</v>
      </c>
      <c r="D45" s="6">
        <f>D40-SUM(D42:D44)</f>
        <v>104250</v>
      </c>
      <c r="E45" s="5">
        <f>D45/$D$7</f>
        <v>0.10425</v>
      </c>
    </row>
    <row r="46" spans="1:5" ht="13.5" thickTop="1" x14ac:dyDescent="0.2">
      <c r="D46" s="21"/>
      <c r="E46" s="20"/>
    </row>
    <row r="47" spans="1:5" x14ac:dyDescent="0.2">
      <c r="D47" s="21"/>
      <c r="E47" s="20"/>
    </row>
    <row r="48" spans="1:5" x14ac:dyDescent="0.2">
      <c r="D48" s="21"/>
      <c r="E48" s="20"/>
    </row>
    <row r="49" spans="1:5" s="17" customFormat="1" x14ac:dyDescent="0.2">
      <c r="A49" s="17" t="s">
        <v>30</v>
      </c>
      <c r="D49" s="19"/>
      <c r="E49" s="18"/>
    </row>
    <row r="51" spans="1:5" x14ac:dyDescent="0.2">
      <c r="A51" s="4" t="s">
        <v>29</v>
      </c>
    </row>
    <row r="52" spans="1:5" x14ac:dyDescent="0.2">
      <c r="D52" s="22" t="s">
        <v>28</v>
      </c>
      <c r="E52" s="22"/>
    </row>
    <row r="53" spans="1:5" x14ac:dyDescent="0.2">
      <c r="A53" s="4" t="s">
        <v>27</v>
      </c>
      <c r="D53" s="16" t="s">
        <v>26</v>
      </c>
      <c r="E53" s="15" t="s">
        <v>25</v>
      </c>
    </row>
    <row r="54" spans="1:5" x14ac:dyDescent="0.2">
      <c r="B54" s="1" t="s">
        <v>22</v>
      </c>
      <c r="D54" s="14">
        <v>750000</v>
      </c>
      <c r="E54" s="2">
        <f>D54/$D$7</f>
        <v>0.75</v>
      </c>
    </row>
    <row r="55" spans="1:5" x14ac:dyDescent="0.2">
      <c r="B55" s="1" t="s">
        <v>21</v>
      </c>
      <c r="D55" s="3">
        <v>225000</v>
      </c>
      <c r="E55" s="2">
        <f>D55/$D$7</f>
        <v>0.22500000000000001</v>
      </c>
    </row>
    <row r="56" spans="1:5" x14ac:dyDescent="0.2">
      <c r="B56" s="1" t="s">
        <v>20</v>
      </c>
      <c r="D56" s="3">
        <v>25000</v>
      </c>
      <c r="E56" s="2">
        <f>D56/$D$7</f>
        <v>2.5000000000000001E-2</v>
      </c>
    </row>
    <row r="57" spans="1:5" x14ac:dyDescent="0.2">
      <c r="C57" s="1" t="s">
        <v>24</v>
      </c>
      <c r="D57" s="13">
        <f>SUM(D54:D56)</f>
        <v>1000000</v>
      </c>
      <c r="E57" s="7">
        <f>D57/$D$7</f>
        <v>1</v>
      </c>
    </row>
    <row r="59" spans="1:5" x14ac:dyDescent="0.2">
      <c r="A59" s="4" t="s">
        <v>23</v>
      </c>
    </row>
    <row r="60" spans="1:5" x14ac:dyDescent="0.2">
      <c r="B60" s="1" t="s">
        <v>22</v>
      </c>
      <c r="D60" s="3">
        <v>217499.99999999997</v>
      </c>
      <c r="E60" s="2">
        <f>D60/D54</f>
        <v>0.28999999999999998</v>
      </c>
    </row>
    <row r="61" spans="1:5" x14ac:dyDescent="0.2">
      <c r="B61" s="1" t="s">
        <v>21</v>
      </c>
      <c r="D61" s="3">
        <v>49500</v>
      </c>
      <c r="E61" s="2">
        <f>D61/D55</f>
        <v>0.22</v>
      </c>
    </row>
    <row r="62" spans="1:5" x14ac:dyDescent="0.2">
      <c r="B62" s="1" t="s">
        <v>20</v>
      </c>
      <c r="D62" s="3">
        <v>3750</v>
      </c>
      <c r="E62" s="2">
        <f>D62/D56</f>
        <v>0.15</v>
      </c>
    </row>
    <row r="63" spans="1:5" x14ac:dyDescent="0.2">
      <c r="C63" s="1" t="s">
        <v>19</v>
      </c>
      <c r="D63" s="13">
        <f>SUM(D60:D62)</f>
        <v>270750</v>
      </c>
      <c r="E63" s="7">
        <f>D63/D57</f>
        <v>0.27074999999999999</v>
      </c>
    </row>
    <row r="64" spans="1:5" x14ac:dyDescent="0.2">
      <c r="D64" s="12"/>
      <c r="E64" s="11"/>
    </row>
    <row r="65" spans="1:5" x14ac:dyDescent="0.2">
      <c r="A65" s="4" t="s">
        <v>18</v>
      </c>
      <c r="B65" s="4"/>
      <c r="C65" s="4"/>
      <c r="D65" s="10">
        <f>D57-D63</f>
        <v>729250</v>
      </c>
      <c r="E65" s="9">
        <v>0.22</v>
      </c>
    </row>
    <row r="66" spans="1:5" x14ac:dyDescent="0.2">
      <c r="B66" s="4"/>
      <c r="C66" s="4"/>
      <c r="D66" s="10"/>
      <c r="E66" s="9"/>
    </row>
    <row r="67" spans="1:5" x14ac:dyDescent="0.2">
      <c r="A67" s="4" t="s">
        <v>17</v>
      </c>
    </row>
    <row r="68" spans="1:5" x14ac:dyDescent="0.2">
      <c r="B68" s="1" t="s">
        <v>16</v>
      </c>
      <c r="D68" s="3">
        <f>165000+90000</f>
        <v>255000</v>
      </c>
      <c r="E68" s="2">
        <f t="shared" ref="E68:E79" si="1">D68/$D$7</f>
        <v>0.255</v>
      </c>
    </row>
    <row r="69" spans="1:5" x14ac:dyDescent="0.2">
      <c r="B69" s="1" t="s">
        <v>15</v>
      </c>
      <c r="D69" s="3">
        <f>0.23*SUM(D68:D68)</f>
        <v>58650</v>
      </c>
      <c r="E69" s="2">
        <f t="shared" si="1"/>
        <v>5.8650000000000001E-2</v>
      </c>
    </row>
    <row r="70" spans="1:5" x14ac:dyDescent="0.2">
      <c r="B70" s="1" t="s">
        <v>14</v>
      </c>
      <c r="D70" s="3">
        <v>60000</v>
      </c>
      <c r="E70" s="2">
        <f t="shared" si="1"/>
        <v>0.06</v>
      </c>
    </row>
    <row r="71" spans="1:5" x14ac:dyDescent="0.2">
      <c r="B71" s="1" t="s">
        <v>13</v>
      </c>
      <c r="D71" s="3">
        <f>50*12</f>
        <v>600</v>
      </c>
      <c r="E71" s="2">
        <f t="shared" si="1"/>
        <v>5.9999999999999995E-4</v>
      </c>
    </row>
    <row r="72" spans="1:5" x14ac:dyDescent="0.2">
      <c r="B72" s="1" t="s">
        <v>12</v>
      </c>
      <c r="D72" s="3">
        <v>25000</v>
      </c>
      <c r="E72" s="2">
        <f t="shared" si="1"/>
        <v>2.5000000000000001E-2</v>
      </c>
    </row>
    <row r="73" spans="1:5" x14ac:dyDescent="0.2">
      <c r="B73" s="1" t="s">
        <v>11</v>
      </c>
      <c r="D73" s="3">
        <f>4000*12</f>
        <v>48000</v>
      </c>
      <c r="E73" s="2">
        <f t="shared" si="1"/>
        <v>4.8000000000000001E-2</v>
      </c>
    </row>
    <row r="74" spans="1:5" x14ac:dyDescent="0.2">
      <c r="A74" s="1"/>
      <c r="B74" s="1" t="s">
        <v>10</v>
      </c>
      <c r="D74" s="3">
        <f>6000*12</f>
        <v>72000</v>
      </c>
      <c r="E74" s="2">
        <f t="shared" si="1"/>
        <v>7.1999999999999995E-2</v>
      </c>
    </row>
    <row r="75" spans="1:5" x14ac:dyDescent="0.2">
      <c r="B75" s="1" t="s">
        <v>9</v>
      </c>
      <c r="D75" s="3">
        <f>2500*12</f>
        <v>30000</v>
      </c>
      <c r="E75" s="2">
        <f t="shared" si="1"/>
        <v>0.03</v>
      </c>
    </row>
    <row r="76" spans="1:5" x14ac:dyDescent="0.2">
      <c r="B76" s="1" t="s">
        <v>8</v>
      </c>
      <c r="D76" s="3">
        <v>15000</v>
      </c>
      <c r="E76" s="2">
        <f t="shared" si="1"/>
        <v>1.4999999999999999E-2</v>
      </c>
    </row>
    <row r="77" spans="1:5" x14ac:dyDescent="0.2">
      <c r="B77" s="1" t="s">
        <v>7</v>
      </c>
      <c r="D77" s="3">
        <v>6000</v>
      </c>
      <c r="E77" s="2">
        <f t="shared" si="1"/>
        <v>6.0000000000000001E-3</v>
      </c>
    </row>
    <row r="78" spans="1:5" x14ac:dyDescent="0.2">
      <c r="B78" s="1" t="s">
        <v>6</v>
      </c>
      <c r="D78" s="3">
        <f>0.03*D57+20000</f>
        <v>50000</v>
      </c>
      <c r="E78" s="2">
        <f t="shared" si="1"/>
        <v>0.05</v>
      </c>
    </row>
    <row r="79" spans="1:5" x14ac:dyDescent="0.2">
      <c r="B79" s="1" t="s">
        <v>5</v>
      </c>
      <c r="D79" s="3">
        <v>2500</v>
      </c>
      <c r="E79" s="2">
        <f t="shared" si="1"/>
        <v>2.5000000000000001E-3</v>
      </c>
    </row>
    <row r="80" spans="1:5" x14ac:dyDescent="0.2">
      <c r="A80" s="1"/>
      <c r="B80" s="1" t="s">
        <v>4</v>
      </c>
      <c r="D80" s="8">
        <f>SUM(D68:D79)</f>
        <v>622750</v>
      </c>
      <c r="E80" s="7">
        <f>SUM(E68:E79)</f>
        <v>0.62275000000000003</v>
      </c>
    </row>
    <row r="81" spans="1:5" x14ac:dyDescent="0.2">
      <c r="A81" s="1"/>
    </row>
    <row r="82" spans="1:5" x14ac:dyDescent="0.2">
      <c r="A82" s="4" t="s">
        <v>3</v>
      </c>
      <c r="D82" s="3">
        <f>D65-D80</f>
        <v>106500</v>
      </c>
      <c r="E82" s="2">
        <f>D82/$D$7</f>
        <v>0.1065</v>
      </c>
    </row>
    <row r="84" spans="1:5" x14ac:dyDescent="0.2">
      <c r="B84" s="1" t="s">
        <v>2</v>
      </c>
      <c r="D84" s="3">
        <v>1000</v>
      </c>
      <c r="E84" s="2">
        <f>D84/$D$7</f>
        <v>1E-3</v>
      </c>
    </row>
    <row r="85" spans="1:5" x14ac:dyDescent="0.2">
      <c r="B85" s="1" t="s">
        <v>1</v>
      </c>
      <c r="D85" s="3">
        <v>1250</v>
      </c>
      <c r="E85" s="2">
        <f>D85/$D$7</f>
        <v>1.25E-3</v>
      </c>
    </row>
    <row r="86" spans="1:5" ht="13.5" thickBot="1" x14ac:dyDescent="0.25">
      <c r="A86" s="4" t="s">
        <v>0</v>
      </c>
      <c r="D86" s="6">
        <f>D82-SUM(D84:D85)</f>
        <v>104250</v>
      </c>
      <c r="E86" s="5">
        <f>D86/D57</f>
        <v>0.10425</v>
      </c>
    </row>
    <row r="87" spans="1:5" ht="13.5" thickTop="1" x14ac:dyDescent="0.2"/>
  </sheetData>
  <mergeCells count="2">
    <mergeCell ref="D2:E2"/>
    <mergeCell ref="D52:E5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 &amp; 2 IS Basic Form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Sybil</dc:creator>
  <cp:lastModifiedBy>SY</cp:lastModifiedBy>
  <dcterms:created xsi:type="dcterms:W3CDTF">2016-03-13T05:44:43Z</dcterms:created>
  <dcterms:modified xsi:type="dcterms:W3CDTF">2024-03-09T08:26:46Z</dcterms:modified>
</cp:coreProperties>
</file>